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</sheets>
  <definedNames>
    <definedName name="_xlnm.Print_Area" localSheetId="0">'Лист1'!$A$1:$D$79</definedName>
    <definedName name="Excel_BuiltIn_Print_Area" localSheetId="0">'Лист1'!$A$1:$D$74</definedName>
  </definedNames>
  <calcPr fullCalcOnLoad="1"/>
</workbook>
</file>

<file path=xl/sharedStrings.xml><?xml version="1.0" encoding="utf-8"?>
<sst xmlns="http://schemas.openxmlformats.org/spreadsheetml/2006/main" count="98" uniqueCount="89">
  <si>
    <t>Утверждена: на общем собрании собственников  дома № 28</t>
  </si>
  <si>
    <t xml:space="preserve"> по ул. 1-я Набережная, 28  от «22» октября 2016г.</t>
  </si>
  <si>
    <t>СМЕТА РАСХОДОВ</t>
  </si>
  <si>
    <t xml:space="preserve">На 2017 год.  </t>
  </si>
  <si>
    <t>Общая площадь жилых помещений — 4323,6 кв.м.</t>
  </si>
  <si>
    <t>Тариф на содержание и ремонт помещений общего пользования         15руб. 23 коп. за 1 кв. м.</t>
  </si>
  <si>
    <t>Тариф на текущий ремонт помещений общего пользования — 2руб. 73 коп за 1 кв. м.</t>
  </si>
  <si>
    <t>ЕРКЦ  - 0,95 руб. за 1 кв.м.</t>
  </si>
  <si>
    <t>№ п/п</t>
  </si>
  <si>
    <t>Статьи расходов в месяц</t>
  </si>
  <si>
    <t>Расход в месяц на дом (руб.)</t>
  </si>
  <si>
    <t>Расход в месяц на 1 кв. м. (руб.)</t>
  </si>
  <si>
    <t>1. Работы по содержанию и ремонту оборудования и систем инженерно-технического обеспечения, входящих в состав общего имущества</t>
  </si>
  <si>
    <t>1.1.1</t>
  </si>
  <si>
    <t>Подготовка к отопительному сезону</t>
  </si>
  <si>
    <t>Испытание водонагревателя</t>
  </si>
  <si>
    <t>1.1.2.</t>
  </si>
  <si>
    <t>Ревизия ВРУ, изм. соп. Изоляции</t>
  </si>
  <si>
    <t>1.1.3.</t>
  </si>
  <si>
    <t>Промывка СЦО (коллекторы)</t>
  </si>
  <si>
    <t>1.1.4.</t>
  </si>
  <si>
    <t>Промывка СЦО (стояки)</t>
  </si>
  <si>
    <t>1.1.5.</t>
  </si>
  <si>
    <t>Дезинсекция, дератизация подвалов</t>
  </si>
  <si>
    <t>Аварийное обслуживание</t>
  </si>
  <si>
    <t>1.1.6.</t>
  </si>
  <si>
    <t>Обслуж. прибора учета тепловой энергии</t>
  </si>
  <si>
    <t>1.1.7.</t>
  </si>
  <si>
    <t>Техническое обсл.и ремонт трубопров. и арматуры</t>
  </si>
  <si>
    <t>1.1.8.</t>
  </si>
  <si>
    <t>Промывка дренажа</t>
  </si>
  <si>
    <t>Итого:</t>
  </si>
  <si>
    <t>2. Вывоз мусора (не включен в смету)</t>
  </si>
  <si>
    <t>3. Работы по обеспечению пожарной безопасности</t>
  </si>
  <si>
    <t>3.1.</t>
  </si>
  <si>
    <t>Противоогневая обработка деревянных конструкций кровли</t>
  </si>
  <si>
    <t>3.2.</t>
  </si>
  <si>
    <t>Прочистка вентиляционных каналов</t>
  </si>
  <si>
    <t>4. Работы по содержанию и ремонту систем внутридомового газового хозяйства</t>
  </si>
  <si>
    <t>4.1.</t>
  </si>
  <si>
    <t>Обслуживание систем газоснабжения</t>
  </si>
  <si>
    <t>5. Работы по содержанию помещений входящих в состав общего имущества</t>
  </si>
  <si>
    <t>5.1.</t>
  </si>
  <si>
    <t>Зарплата дворника</t>
  </si>
  <si>
    <t>Зарплата уборщика помещений</t>
  </si>
  <si>
    <t>Отчисления с ФОТ-30,2% (ПФ-22%+ФСС РФ-2,9%+ОМС 5,1%+НС и ПЗ-0,2%</t>
  </si>
  <si>
    <t>4. Работы по обеспечению вывоза бытовых отходов</t>
  </si>
  <si>
    <r>
      <t xml:space="preserve">ИТОГО </t>
    </r>
    <r>
      <rPr>
        <sz val="11"/>
        <rFont val="Arial"/>
        <family val="2"/>
      </rPr>
      <t>(Зарплата с налогами)</t>
    </r>
    <r>
      <rPr>
        <b/>
        <sz val="11"/>
        <rFont val="Arial"/>
        <family val="2"/>
      </rPr>
      <t>:</t>
    </r>
  </si>
  <si>
    <t>5.2.</t>
  </si>
  <si>
    <t>Освещение мест общего пользования</t>
  </si>
  <si>
    <t>5.3.</t>
  </si>
  <si>
    <t>Оплата ОДН на водоснабжение</t>
  </si>
  <si>
    <t>5.4.</t>
  </si>
  <si>
    <t>Покос травы</t>
  </si>
  <si>
    <t>5.6.</t>
  </si>
  <si>
    <t>Обрезка сучьев</t>
  </si>
  <si>
    <t>5.7.</t>
  </si>
  <si>
    <t>Ремонт:</t>
  </si>
  <si>
    <t>5.7.1.</t>
  </si>
  <si>
    <t>Установка расходомера горячей воды</t>
  </si>
  <si>
    <t>5.7.3.</t>
  </si>
  <si>
    <t>Частичный ремонт кровли</t>
  </si>
  <si>
    <t>5.7.4.</t>
  </si>
  <si>
    <t>Монтаж системы рециркуляции горячей воды</t>
  </si>
  <si>
    <t>6. Работы по управлению многоквартирным домом</t>
  </si>
  <si>
    <t>6.1</t>
  </si>
  <si>
    <t>Содержание персонала</t>
  </si>
  <si>
    <t>6.1.1</t>
  </si>
  <si>
    <t>Зарплата персонала</t>
  </si>
  <si>
    <t>а)</t>
  </si>
  <si>
    <t>Вознаграждение председателю</t>
  </si>
  <si>
    <t>б)</t>
  </si>
  <si>
    <t>Зарплата бухгалтера</t>
  </si>
  <si>
    <t>ИТОГО:</t>
  </si>
  <si>
    <t>6.1.2.</t>
  </si>
  <si>
    <t>6.2.</t>
  </si>
  <si>
    <t>Прочие расходы (услуги банка, канц. товары, сдача отчетности по интернету, обсл. компьютера, почтовые расходы и др.)</t>
  </si>
  <si>
    <t>6.3.</t>
  </si>
  <si>
    <t>Оплата агентского договора с ООО «Пятигорсктеплосервис»</t>
  </si>
  <si>
    <t>6.4.</t>
  </si>
  <si>
    <t>Оплата ЕРКЦ за распечатку платежного документа</t>
  </si>
  <si>
    <t>6.5.</t>
  </si>
  <si>
    <t>Оплата сертификата ключа электронной подписи</t>
  </si>
  <si>
    <t>ВСЕГО:</t>
  </si>
  <si>
    <t>7. Непредвиденные расходы</t>
  </si>
  <si>
    <t>8 Услуги ЕРКЦ, 4,8%</t>
  </si>
  <si>
    <t>Всего по смете:</t>
  </si>
  <si>
    <t>Председатель Правления</t>
  </si>
  <si>
    <t>Секретарь собрания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</si>
</sst>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DD/MM/YY"/>
  </numFmts>
  <fonts count="4"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1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horizontal="right" vertical="center" wrapText="1"/>
    </xf>
    <xf numFmtId="164" fontId="0" fillId="0" borderId="0" xfId="0" applyBorder="1" applyAlignment="1">
      <alignment horizontal="center" vertical="center"/>
    </xf>
    <xf numFmtId="166" fontId="1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justify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8" zoomScaleNormal="78" workbookViewId="0" topLeftCell="A28">
      <selection activeCell="G59" sqref="G59"/>
    </sheetView>
  </sheetViews>
  <sheetFormatPr defaultColWidth="11.421875" defaultRowHeight="12.75"/>
  <cols>
    <col min="1" max="1" width="6.57421875" style="0" customWidth="1"/>
    <col min="2" max="2" width="51.00390625" style="0" customWidth="1"/>
    <col min="3" max="3" width="12.7109375" style="0" customWidth="1"/>
    <col min="4" max="4" width="15.28125" style="0" customWidth="1"/>
    <col min="5" max="16384" width="11.57421875" style="0" customWidth="1"/>
  </cols>
  <sheetData>
    <row r="1" ht="15.75">
      <c r="B1" s="1" t="s">
        <v>0</v>
      </c>
    </row>
    <row r="2" spans="2:3" ht="15.75">
      <c r="B2" s="2" t="s">
        <v>1</v>
      </c>
      <c r="C2" s="2"/>
    </row>
    <row r="3" ht="14.25"/>
    <row r="4" spans="1:4" ht="18">
      <c r="A4" s="3" t="s">
        <v>2</v>
      </c>
      <c r="B4" s="3"/>
      <c r="C4" s="3"/>
      <c r="D4" s="3"/>
    </row>
    <row r="5" spans="2:4" ht="14.25">
      <c r="B5" s="4" t="s">
        <v>3</v>
      </c>
      <c r="C5" s="4"/>
      <c r="D5" s="4"/>
    </row>
    <row r="6" spans="1:4" ht="15.75">
      <c r="A6" s="2" t="s">
        <v>4</v>
      </c>
      <c r="B6" s="2"/>
      <c r="C6" s="2"/>
      <c r="D6" s="2"/>
    </row>
    <row r="7" spans="1:4" ht="15.75">
      <c r="A7" s="2" t="s">
        <v>5</v>
      </c>
      <c r="B7" s="2"/>
      <c r="C7" s="2"/>
      <c r="D7" s="2"/>
    </row>
    <row r="8" spans="1:4" ht="15.75">
      <c r="A8" s="2" t="s">
        <v>6</v>
      </c>
      <c r="B8" s="2"/>
      <c r="C8" s="2"/>
      <c r="D8" s="2"/>
    </row>
    <row r="9" spans="1:4" ht="15.75">
      <c r="A9" s="2" t="s">
        <v>7</v>
      </c>
      <c r="B9" s="2"/>
      <c r="C9" s="2"/>
      <c r="D9" s="1"/>
    </row>
    <row r="10" spans="1:4" ht="12.75" customHeight="1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36.75" customHeight="1">
      <c r="A13" s="5"/>
      <c r="B13" s="6" t="s">
        <v>12</v>
      </c>
      <c r="C13" s="6"/>
      <c r="D13" s="6"/>
    </row>
    <row r="14" spans="1:4" ht="15.75">
      <c r="A14" s="7" t="s">
        <v>13</v>
      </c>
      <c r="B14" s="8" t="s">
        <v>14</v>
      </c>
      <c r="C14" s="8"/>
      <c r="D14" s="8"/>
    </row>
    <row r="15" spans="1:4" ht="15.75">
      <c r="A15" s="7" t="s">
        <v>13</v>
      </c>
      <c r="B15" s="8" t="s">
        <v>15</v>
      </c>
      <c r="C15" s="9">
        <v>783.17</v>
      </c>
      <c r="D15" s="9">
        <f aca="true" t="shared" si="0" ref="D15:D23">C15/4323.6</f>
        <v>0.18113840318253305</v>
      </c>
    </row>
    <row r="16" spans="1:4" ht="15.75">
      <c r="A16" s="7" t="s">
        <v>16</v>
      </c>
      <c r="B16" s="8" t="s">
        <v>17</v>
      </c>
      <c r="C16" s="9">
        <v>625.73</v>
      </c>
      <c r="D16" s="9">
        <f t="shared" si="0"/>
        <v>0.14472430382089</v>
      </c>
    </row>
    <row r="17" spans="1:4" ht="15.75">
      <c r="A17" s="7" t="s">
        <v>18</v>
      </c>
      <c r="B17" s="8" t="s">
        <v>19</v>
      </c>
      <c r="C17" s="9">
        <v>821.08</v>
      </c>
      <c r="D17" s="9">
        <f t="shared" si="0"/>
        <v>0.1899065593486909</v>
      </c>
    </row>
    <row r="18" spans="1:4" ht="15.75">
      <c r="A18" s="7" t="s">
        <v>20</v>
      </c>
      <c r="B18" s="8" t="s">
        <v>21</v>
      </c>
      <c r="C18" s="9">
        <v>2053.67</v>
      </c>
      <c r="D18" s="9">
        <f t="shared" si="0"/>
        <v>0.47499074845036543</v>
      </c>
    </row>
    <row r="19" spans="1:4" ht="15.75">
      <c r="A19" s="7" t="s">
        <v>22</v>
      </c>
      <c r="B19" s="8" t="s">
        <v>23</v>
      </c>
      <c r="C19" s="9">
        <v>1000</v>
      </c>
      <c r="D19" s="9">
        <f t="shared" si="0"/>
        <v>0.2312887408640947</v>
      </c>
    </row>
    <row r="20" spans="1:4" ht="15.75">
      <c r="A20" s="7" t="s">
        <v>22</v>
      </c>
      <c r="B20" s="8" t="s">
        <v>24</v>
      </c>
      <c r="C20" s="9">
        <v>1500</v>
      </c>
      <c r="D20" s="9">
        <f t="shared" si="0"/>
        <v>0.34693311129614207</v>
      </c>
    </row>
    <row r="21" spans="1:4" ht="15.75">
      <c r="A21" s="7" t="s">
        <v>25</v>
      </c>
      <c r="B21" s="8" t="s">
        <v>26</v>
      </c>
      <c r="C21" s="9">
        <v>1000</v>
      </c>
      <c r="D21" s="9">
        <f t="shared" si="0"/>
        <v>0.2312887408640947</v>
      </c>
    </row>
    <row r="22" spans="1:4" ht="15.75">
      <c r="A22" s="7" t="s">
        <v>27</v>
      </c>
      <c r="B22" s="8" t="s">
        <v>28</v>
      </c>
      <c r="C22" s="9">
        <v>4300</v>
      </c>
      <c r="D22" s="9">
        <f t="shared" si="0"/>
        <v>0.9945415857156072</v>
      </c>
    </row>
    <row r="23" spans="1:4" ht="15.75">
      <c r="A23" s="7" t="s">
        <v>29</v>
      </c>
      <c r="B23" s="8" t="s">
        <v>30</v>
      </c>
      <c r="C23" s="9">
        <v>0</v>
      </c>
      <c r="D23" s="9">
        <f t="shared" si="0"/>
        <v>0</v>
      </c>
    </row>
    <row r="24" spans="2:4" ht="15.75">
      <c r="B24" s="10" t="s">
        <v>31</v>
      </c>
      <c r="C24" s="11">
        <f>SUM(C15:C23)</f>
        <v>12083.65</v>
      </c>
      <c r="D24" s="11">
        <f>SUM(D15:D23)</f>
        <v>2.794812193542418</v>
      </c>
    </row>
    <row r="25" spans="1:4" ht="15.75">
      <c r="A25" s="7"/>
      <c r="B25" s="12"/>
      <c r="C25" s="9"/>
      <c r="D25" s="9"/>
    </row>
    <row r="26" spans="1:4" ht="15.75" customHeight="1">
      <c r="A26" s="7"/>
      <c r="B26" s="13" t="s">
        <v>32</v>
      </c>
      <c r="C26" s="13"/>
      <c r="D26" s="13"/>
    </row>
    <row r="27" spans="1:4" ht="15.75">
      <c r="A27" s="7"/>
      <c r="B27" s="12"/>
      <c r="C27" s="9"/>
      <c r="D27" s="9">
        <f>C27/4323.6</f>
        <v>0</v>
      </c>
    </row>
    <row r="28" spans="1:4" ht="15.75">
      <c r="A28" s="7"/>
      <c r="B28" s="13" t="s">
        <v>31</v>
      </c>
      <c r="C28" s="9"/>
      <c r="D28" s="14">
        <f>D27</f>
        <v>0</v>
      </c>
    </row>
    <row r="29" spans="1:4" ht="22.5" customHeight="1">
      <c r="A29" s="7"/>
      <c r="B29" s="13" t="s">
        <v>33</v>
      </c>
      <c r="C29" s="13"/>
      <c r="D29" s="13"/>
    </row>
    <row r="30" spans="1:4" ht="30">
      <c r="A30" s="15" t="s">
        <v>34</v>
      </c>
      <c r="B30" s="12" t="s">
        <v>35</v>
      </c>
      <c r="C30" s="9">
        <v>2500</v>
      </c>
      <c r="D30" s="9">
        <f aca="true" t="shared" si="1" ref="D30:D31">C30/4323.6</f>
        <v>0.5782218521602368</v>
      </c>
    </row>
    <row r="31" spans="1:4" ht="15.75">
      <c r="A31" s="16" t="s">
        <v>36</v>
      </c>
      <c r="B31" s="17" t="s">
        <v>37</v>
      </c>
      <c r="C31" s="18">
        <v>2500</v>
      </c>
      <c r="D31" s="19">
        <f t="shared" si="1"/>
        <v>0.5782218521602368</v>
      </c>
    </row>
    <row r="32" spans="1:4" ht="15.75">
      <c r="A32" s="16"/>
      <c r="B32" s="20" t="s">
        <v>31</v>
      </c>
      <c r="C32" s="21">
        <f>SUM(C30:C31)</f>
        <v>5000</v>
      </c>
      <c r="D32" s="21">
        <f>SUM(D30:D31)</f>
        <v>1.1564437043204736</v>
      </c>
    </row>
    <row r="33" spans="1:4" ht="33.75" customHeight="1">
      <c r="A33" s="22"/>
      <c r="B33" s="6" t="s">
        <v>38</v>
      </c>
      <c r="C33" s="6"/>
      <c r="D33" s="6"/>
    </row>
    <row r="34" spans="1:4" ht="15.75">
      <c r="A34" s="7" t="s">
        <v>39</v>
      </c>
      <c r="B34" s="8" t="s">
        <v>40</v>
      </c>
      <c r="C34" s="8">
        <v>550</v>
      </c>
      <c r="D34" s="9">
        <f>C34/4323.6</f>
        <v>0.1272088074752521</v>
      </c>
    </row>
    <row r="35" spans="1:4" ht="15.75">
      <c r="A35" s="7"/>
      <c r="B35" s="23" t="s">
        <v>31</v>
      </c>
      <c r="C35" s="23">
        <f>SUM(C34:C34)</f>
        <v>550</v>
      </c>
      <c r="D35" s="14">
        <f>SUM(D34:D34)</f>
        <v>0.1272088074752521</v>
      </c>
    </row>
    <row r="36" spans="1:4" ht="15.75">
      <c r="A36" s="7"/>
      <c r="B36" s="8"/>
      <c r="C36" s="8"/>
      <c r="D36" s="9"/>
    </row>
    <row r="37" spans="1:4" ht="15.75">
      <c r="A37" s="24" t="s">
        <v>41</v>
      </c>
      <c r="B37" s="24"/>
      <c r="C37" s="24"/>
      <c r="D37" s="24"/>
    </row>
    <row r="38" spans="1:4" ht="15.75">
      <c r="A38" s="7" t="s">
        <v>42</v>
      </c>
      <c r="B38" s="8" t="s">
        <v>43</v>
      </c>
      <c r="C38" s="9">
        <v>5000</v>
      </c>
      <c r="D38" s="9">
        <f aca="true" t="shared" si="2" ref="D38:D40">C38/4323.6</f>
        <v>1.1564437043204736</v>
      </c>
    </row>
    <row r="39" spans="1:4" ht="15.75">
      <c r="A39" s="7"/>
      <c r="B39" s="8" t="s">
        <v>44</v>
      </c>
      <c r="C39" s="19">
        <v>6000</v>
      </c>
      <c r="D39" s="9">
        <f t="shared" si="2"/>
        <v>1.3877324451845683</v>
      </c>
    </row>
    <row r="40" spans="1:4" ht="12.75" customHeight="1">
      <c r="A40" s="17"/>
      <c r="B40" s="17" t="s">
        <v>45</v>
      </c>
      <c r="C40" s="25">
        <f>(C38+C39)*0.302</f>
        <v>3322</v>
      </c>
      <c r="D40" s="25">
        <f t="shared" si="2"/>
        <v>0.7683411971505226</v>
      </c>
    </row>
    <row r="41" spans="1:4" ht="14.25">
      <c r="A41" s="17"/>
      <c r="B41" s="17" t="s">
        <v>46</v>
      </c>
      <c r="C41" s="25"/>
      <c r="D41" s="25"/>
    </row>
    <row r="42" spans="1:4" ht="15.75">
      <c r="A42" s="5"/>
      <c r="B42" s="23" t="s">
        <v>47</v>
      </c>
      <c r="C42" s="26">
        <f>SUM(C38:C41)</f>
        <v>14322</v>
      </c>
      <c r="D42" s="18">
        <f>SUM(D38:D41)</f>
        <v>3.3125173466555644</v>
      </c>
    </row>
    <row r="43" spans="1:11" ht="15.75" customHeight="1">
      <c r="A43" s="7" t="s">
        <v>48</v>
      </c>
      <c r="B43" s="8" t="s">
        <v>49</v>
      </c>
      <c r="C43" s="9">
        <v>2200</v>
      </c>
      <c r="D43" s="9">
        <f aca="true" t="shared" si="3" ref="D43:D45">C43/4323.6</f>
        <v>0.5088352299010084</v>
      </c>
      <c r="E43" s="27"/>
      <c r="F43" s="27"/>
      <c r="G43" s="27"/>
      <c r="H43" s="27"/>
      <c r="I43" s="27"/>
      <c r="J43" s="27"/>
      <c r="K43" s="27"/>
    </row>
    <row r="44" spans="1:4" ht="15.75">
      <c r="A44" s="7" t="s">
        <v>50</v>
      </c>
      <c r="B44" s="8" t="s">
        <v>51</v>
      </c>
      <c r="C44" s="9">
        <v>1643</v>
      </c>
      <c r="D44" s="9">
        <f t="shared" si="3"/>
        <v>0.3800074012397076</v>
      </c>
    </row>
    <row r="45" spans="1:4" ht="15.75">
      <c r="A45" s="7" t="s">
        <v>52</v>
      </c>
      <c r="B45" s="8" t="s">
        <v>53</v>
      </c>
      <c r="C45" s="9">
        <v>300</v>
      </c>
      <c r="D45" s="9">
        <f t="shared" si="3"/>
        <v>0.06938662225922841</v>
      </c>
    </row>
    <row r="46" spans="1:4" ht="15.75">
      <c r="A46" s="7"/>
      <c r="B46" s="8"/>
      <c r="C46" s="9"/>
      <c r="D46" s="9"/>
    </row>
    <row r="47" spans="1:4" ht="15.75">
      <c r="A47" s="7" t="s">
        <v>54</v>
      </c>
      <c r="B47" s="8" t="s">
        <v>55</v>
      </c>
      <c r="C47" s="28">
        <v>1000</v>
      </c>
      <c r="D47" s="9">
        <f>C47/4323.6</f>
        <v>0.2312887408640947</v>
      </c>
    </row>
    <row r="48" spans="1:4" ht="13.5" customHeight="1">
      <c r="A48" s="7" t="s">
        <v>56</v>
      </c>
      <c r="B48" s="13" t="s">
        <v>57</v>
      </c>
      <c r="C48" s="28"/>
      <c r="D48" s="9"/>
    </row>
    <row r="49" spans="1:4" ht="13.5" customHeight="1">
      <c r="A49" s="7" t="s">
        <v>58</v>
      </c>
      <c r="B49" s="12" t="s">
        <v>59</v>
      </c>
      <c r="C49" s="28">
        <v>2500</v>
      </c>
      <c r="D49" s="9">
        <f aca="true" t="shared" si="4" ref="D49:D52">C49/4323.6</f>
        <v>0.5782218521602368</v>
      </c>
    </row>
    <row r="50" spans="1:4" ht="13.5" customHeight="1">
      <c r="A50" s="7" t="s">
        <v>60</v>
      </c>
      <c r="B50" s="12" t="s">
        <v>61</v>
      </c>
      <c r="C50" s="28">
        <v>2500</v>
      </c>
      <c r="D50" s="9">
        <f t="shared" si="4"/>
        <v>0.5782218521602368</v>
      </c>
    </row>
    <row r="51" spans="1:4" ht="13.5" customHeight="1">
      <c r="A51" s="7" t="s">
        <v>62</v>
      </c>
      <c r="B51" s="12" t="s">
        <v>63</v>
      </c>
      <c r="C51" s="28">
        <v>2500</v>
      </c>
      <c r="D51" s="9">
        <f t="shared" si="4"/>
        <v>0.5782218521602368</v>
      </c>
    </row>
    <row r="52" spans="1:4" ht="13.5" customHeight="1">
      <c r="A52" s="7"/>
      <c r="B52" s="8" t="s">
        <v>28</v>
      </c>
      <c r="C52" s="28">
        <v>4300</v>
      </c>
      <c r="D52" s="9">
        <f t="shared" si="4"/>
        <v>0.9945415857156072</v>
      </c>
    </row>
    <row r="53" spans="1:4" ht="15.75">
      <c r="A53" s="7"/>
      <c r="B53" s="23" t="s">
        <v>31</v>
      </c>
      <c r="C53" s="23">
        <f>SUM(C42:C50)</f>
        <v>24465</v>
      </c>
      <c r="D53" s="14">
        <f>SUM(D42:D51)</f>
        <v>6.236700897400314</v>
      </c>
    </row>
    <row r="54" spans="1:4" ht="15.75">
      <c r="A54" s="24" t="s">
        <v>64</v>
      </c>
      <c r="B54" s="24"/>
      <c r="C54" s="24"/>
      <c r="D54" s="24"/>
    </row>
    <row r="55" spans="1:4" ht="15.75">
      <c r="A55" s="29" t="s">
        <v>65</v>
      </c>
      <c r="B55" s="8" t="s">
        <v>66</v>
      </c>
      <c r="C55" s="8"/>
      <c r="D55" s="8"/>
    </row>
    <row r="56" spans="1:4" ht="15.75">
      <c r="A56" s="7" t="s">
        <v>67</v>
      </c>
      <c r="B56" s="8" t="s">
        <v>68</v>
      </c>
      <c r="C56" s="8"/>
      <c r="D56" s="8"/>
    </row>
    <row r="57" spans="1:4" ht="15.75">
      <c r="A57" s="7" t="s">
        <v>69</v>
      </c>
      <c r="B57" s="8" t="s">
        <v>70</v>
      </c>
      <c r="C57" s="9">
        <v>12000</v>
      </c>
      <c r="D57" s="9">
        <f aca="true" t="shared" si="5" ref="D57:D58">C57/4323.6</f>
        <v>2.7754648903691366</v>
      </c>
    </row>
    <row r="58" spans="1:4" ht="15.75">
      <c r="A58" s="7" t="s">
        <v>71</v>
      </c>
      <c r="B58" s="8" t="s">
        <v>72</v>
      </c>
      <c r="C58" s="9">
        <v>7000</v>
      </c>
      <c r="D58" s="9">
        <f t="shared" si="5"/>
        <v>1.619021186048663</v>
      </c>
    </row>
    <row r="59" spans="1:4" ht="15.75">
      <c r="A59" s="8"/>
      <c r="B59" s="23" t="s">
        <v>73</v>
      </c>
      <c r="C59" s="14">
        <f>SUM(C57:C58)</f>
        <v>19000</v>
      </c>
      <c r="D59" s="9">
        <f>SUM(D57:D58)</f>
        <v>4.3944860764178</v>
      </c>
    </row>
    <row r="60" spans="1:4" ht="27.75" customHeight="1">
      <c r="A60" s="30" t="s">
        <v>74</v>
      </c>
      <c r="B60" s="17" t="s">
        <v>45</v>
      </c>
      <c r="C60" s="25">
        <f>C59*0.302</f>
        <v>5738</v>
      </c>
      <c r="D60" s="25">
        <f aca="true" t="shared" si="6" ref="D60:D64">C60/4323.6</f>
        <v>1.3271347950781756</v>
      </c>
    </row>
    <row r="61" spans="1:4" ht="39.75" customHeight="1">
      <c r="A61" s="7" t="s">
        <v>75</v>
      </c>
      <c r="B61" s="12" t="s">
        <v>76</v>
      </c>
      <c r="C61" s="9">
        <v>3500</v>
      </c>
      <c r="D61" s="9">
        <f t="shared" si="6"/>
        <v>0.8095105930243315</v>
      </c>
    </row>
    <row r="62" spans="1:4" ht="27.75" customHeight="1">
      <c r="A62" s="7" t="s">
        <v>77</v>
      </c>
      <c r="B62" s="31" t="s">
        <v>78</v>
      </c>
      <c r="C62" s="9">
        <v>1680</v>
      </c>
      <c r="D62" s="9">
        <f t="shared" si="6"/>
        <v>0.3885650846516791</v>
      </c>
    </row>
    <row r="63" spans="1:4" ht="13.5" customHeight="1">
      <c r="A63" s="7" t="s">
        <v>79</v>
      </c>
      <c r="B63" s="12" t="s">
        <v>80</v>
      </c>
      <c r="C63" s="9">
        <v>974.4</v>
      </c>
      <c r="D63" s="9">
        <f t="shared" si="6"/>
        <v>0.22536774909797389</v>
      </c>
    </row>
    <row r="64" spans="1:4" ht="15.75">
      <c r="A64" s="7" t="s">
        <v>81</v>
      </c>
      <c r="B64" s="8" t="s">
        <v>82</v>
      </c>
      <c r="C64" s="9">
        <v>210</v>
      </c>
      <c r="D64" s="9">
        <f t="shared" si="6"/>
        <v>0.04857063558145989</v>
      </c>
    </row>
    <row r="65" spans="1:4" ht="15.75">
      <c r="A65" s="7"/>
      <c r="B65" s="32" t="s">
        <v>73</v>
      </c>
      <c r="C65" s="14">
        <f>C59+C60+C61+C62+C63+C64</f>
        <v>31102.4</v>
      </c>
      <c r="D65" s="14">
        <f>D59+D60+D61+D62+D63+D64</f>
        <v>7.1936349338514205</v>
      </c>
    </row>
    <row r="66" spans="1:4" ht="15.75">
      <c r="A66" s="7"/>
      <c r="B66" s="23" t="s">
        <v>83</v>
      </c>
      <c r="C66" s="14">
        <f>C24+C32+C35+C53+C65</f>
        <v>73201.05</v>
      </c>
      <c r="D66" s="14">
        <f>D24+D32+D35+D53+D65</f>
        <v>17.508800536589877</v>
      </c>
    </row>
    <row r="67" spans="1:4" ht="15.75">
      <c r="A67" s="7"/>
      <c r="B67" s="8"/>
      <c r="C67" s="9"/>
      <c r="D67" s="9"/>
    </row>
    <row r="68" spans="1:4" ht="15.75">
      <c r="A68" s="7"/>
      <c r="B68" s="8" t="s">
        <v>84</v>
      </c>
      <c r="C68" s="33">
        <v>2334.82</v>
      </c>
      <c r="D68" s="9">
        <f aca="true" t="shared" si="7" ref="D68:D69">C68/4323.6</f>
        <v>0.5400175779443057</v>
      </c>
    </row>
    <row r="69" spans="1:4" ht="15.75">
      <c r="A69" s="7"/>
      <c r="B69" s="8" t="s">
        <v>85</v>
      </c>
      <c r="C69" s="9">
        <f>C66*0.048+12568.84*0.048</f>
        <v>4116.95472</v>
      </c>
      <c r="D69" s="9">
        <f t="shared" si="7"/>
        <v>0.9522052733832915</v>
      </c>
    </row>
    <row r="70" spans="1:4" ht="15.75">
      <c r="A70" s="7"/>
      <c r="B70" s="23" t="s">
        <v>86</v>
      </c>
      <c r="C70" s="14">
        <f>C66+C68+C69</f>
        <v>79652.82472</v>
      </c>
      <c r="D70" s="14">
        <f>D66+D68+D69</f>
        <v>19.001023387917474</v>
      </c>
    </row>
    <row r="72" ht="27.75" customHeight="1">
      <c r="B72" s="1" t="s">
        <v>87</v>
      </c>
    </row>
    <row r="73" ht="27.75" customHeight="1">
      <c r="B73" s="1" t="s">
        <v>88</v>
      </c>
    </row>
    <row r="74" ht="14.25"/>
    <row r="75" ht="14.25"/>
    <row r="76" ht="15.75"/>
    <row r="77" ht="30" customHeight="1"/>
    <row r="78" ht="43.5" customHeight="1"/>
    <row r="79" ht="14.25"/>
    <row r="80" ht="14.25"/>
    <row r="81" ht="14.25"/>
    <row r="86" ht="14.25"/>
  </sheetData>
  <sheetProtection selectLockedCells="1" selectUnlockedCells="1"/>
  <mergeCells count="22">
    <mergeCell ref="B2:C2"/>
    <mergeCell ref="A4:D4"/>
    <mergeCell ref="B5:D5"/>
    <mergeCell ref="A6:D6"/>
    <mergeCell ref="A7:D7"/>
    <mergeCell ref="A8:D8"/>
    <mergeCell ref="A9:C9"/>
    <mergeCell ref="A10:A12"/>
    <mergeCell ref="B10:B12"/>
    <mergeCell ref="C10:C12"/>
    <mergeCell ref="D10:D12"/>
    <mergeCell ref="B13:D13"/>
    <mergeCell ref="B26:D26"/>
    <mergeCell ref="B29:D29"/>
    <mergeCell ref="B33:D33"/>
    <mergeCell ref="A37:D37"/>
    <mergeCell ref="A40:A41"/>
    <mergeCell ref="B40:B41"/>
    <mergeCell ref="C40:C41"/>
    <mergeCell ref="D40:D41"/>
    <mergeCell ref="E43:K43"/>
    <mergeCell ref="A54:D54"/>
  </mergeCells>
  <printOptions/>
  <pageMargins left="0.7875" right="0.7875" top="0.8555555555555555" bottom="0.8555555555555555" header="0.5902777777777778" footer="0.5902777777777778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2016-10-06T14:11:19Z</cp:lastPrinted>
  <dcterms:created xsi:type="dcterms:W3CDTF">2016-09-21T09:12:26Z</dcterms:created>
  <dcterms:modified xsi:type="dcterms:W3CDTF">2016-10-18T06:13:20Z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