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pb\наш отдел\2021\ГОДОВОЙ ОТЧЕТ за 2020\Сводный годовой доклад за 2020год\"/>
    </mc:Choice>
  </mc:AlternateContent>
  <bookViews>
    <workbookView xWindow="-120" yWindow="-120" windowWidth="25440" windowHeight="15390"/>
  </bookViews>
  <sheets>
    <sheet name="2019 18.03." sheetId="2" r:id="rId1"/>
  </sheets>
  <definedNames>
    <definedName name="_xlnm.Print_Area" localSheetId="0">'2019 18.03.'!$A$1:$F$94</definedName>
  </definedNames>
  <calcPr calcId="152511"/>
</workbook>
</file>

<file path=xl/calcChain.xml><?xml version="1.0" encoding="utf-8"?>
<calcChain xmlns="http://schemas.openxmlformats.org/spreadsheetml/2006/main">
  <c r="E9" i="2" l="1"/>
  <c r="E8" i="2"/>
  <c r="O16" i="2" l="1"/>
  <c r="F11" i="2" l="1"/>
  <c r="E11" i="2"/>
  <c r="D11" i="2"/>
  <c r="F6" i="2" l="1"/>
  <c r="F8" i="2"/>
  <c r="F9" i="2"/>
  <c r="F10" i="2"/>
  <c r="E10" i="2"/>
  <c r="D10" i="2" l="1"/>
  <c r="D9" i="2"/>
  <c r="E7" i="2" l="1"/>
  <c r="F7" i="2"/>
  <c r="D7" i="2"/>
  <c r="E75" i="2" l="1"/>
  <c r="D75" i="2"/>
  <c r="D8" i="2" s="1"/>
  <c r="E73" i="2"/>
  <c r="D73" i="2"/>
  <c r="D6" i="2" s="1"/>
  <c r="E63" i="2" l="1"/>
  <c r="E6" i="2" s="1"/>
  <c r="G68" i="2" l="1"/>
  <c r="H27" i="2" l="1"/>
  <c r="H63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9" i="2"/>
  <c r="G70" i="2"/>
  <c r="G71" i="2"/>
  <c r="G72" i="2"/>
  <c r="G73" i="2"/>
  <c r="G74" i="2"/>
  <c r="G75" i="2"/>
  <c r="G76" i="2"/>
  <c r="G77" i="2"/>
  <c r="G78" i="2"/>
  <c r="G79" i="2"/>
  <c r="G12" i="2"/>
  <c r="H7" i="2" l="1"/>
  <c r="G80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План не ставится, в сводной бюджетной росписи нет
</t>
        </r>
      </text>
    </comment>
  </commentList>
</comments>
</file>

<file path=xl/sharedStrings.xml><?xml version="1.0" encoding="utf-8"?>
<sst xmlns="http://schemas.openxmlformats.org/spreadsheetml/2006/main" count="104" uniqueCount="39">
  <si>
    <t>Наименование муниципальной программы</t>
  </si>
  <si>
    <t>№</t>
  </si>
  <si>
    <t>федеральный бюджет</t>
  </si>
  <si>
    <t>краевой бюджет</t>
  </si>
  <si>
    <t>местный бюджет</t>
  </si>
  <si>
    <t>внебюджетные источники</t>
  </si>
  <si>
    <t>ВСЕГО по программам:
в том числе:</t>
  </si>
  <si>
    <t>Муниципальная программа города-курорта Пятигорска "Развитие образования"</t>
  </si>
  <si>
    <t>Муниципальная программа города-курорта Пятигорска "Социальная поддержка граждан"</t>
  </si>
  <si>
    <t>Муниципальная программа города-курорта Пятигорска "Развитие жилищно-коммунального хозяйства, градостроительства, строительства и архитектуры"</t>
  </si>
  <si>
    <t>Муниципальная программа города-курорта Пятигорска "Молодежная политика"</t>
  </si>
  <si>
    <t>Муниципальная программа города-курорта Пятигорска "Сохранение и развитие культуры"</t>
  </si>
  <si>
    <t>Муниципальная программа города-курорта Пятигорска "Экология и охрана окружающей среды"</t>
  </si>
  <si>
    <t>Муниципальная программа города-курорта Пятигорска "Развитие физической культуры и спорта"</t>
  </si>
  <si>
    <t>Муниципальная программа города-курорта Пятигорска "Управление финансами"</t>
  </si>
  <si>
    <t>Муниципальная программа города-курорта Пятигорска "Развитие транспортной системы и обеспечение безопасности дорожного движения"</t>
  </si>
  <si>
    <t>Источники ресурсного обеспечения</t>
  </si>
  <si>
    <t>Муниципальная программа города-курорта Пятигорска "Безопасный Пятигорск"</t>
  </si>
  <si>
    <t>Муниципальная программа города-курорта Пятигорска "Модернизация экономики, развитие  малого и среднего бизнеса, курорта и туризма, энергетики, промышленности  и улучшение инвестиционного климата"</t>
  </si>
  <si>
    <t>всего</t>
  </si>
  <si>
    <t>тыс.рублей</t>
  </si>
  <si>
    <t>Кассовые расходы с начала текущего года, включая внебюджетные источники</t>
  </si>
  <si>
    <t>федеральный бюджет*</t>
  </si>
  <si>
    <t>краевой бюджет**</t>
  </si>
  <si>
    <t>местный бюджет***</t>
  </si>
  <si>
    <t>*- средства бюджета города-курорта Пятигорска, формируемые за счет средств, поступающих из федерального бюджета;</t>
  </si>
  <si>
    <t>** - средства бюджета города-курорта Пятигорска, формируемые за счет средств, поступающих из бюджета Ставропольского края;</t>
  </si>
  <si>
    <t>*** - средства бюджета города-курорта Пятигорска, формируемые за счет собственных средств</t>
  </si>
  <si>
    <t xml:space="preserve">Муниципальная программа города-курорта Пятигорска «Управление имуществом»              </t>
  </si>
  <si>
    <t>Приложение 1</t>
  </si>
  <si>
    <t xml:space="preserve">Муниципальная программа города-курорта Пятигорска «Развитие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Пятигорске»               </t>
  </si>
  <si>
    <t>ИНФОРМАЦИЯ
о финансировании муниципальных программ города-курорта Пятигорска за 2020 год</t>
  </si>
  <si>
    <t>Начальник Управления 
экономического развития
администрации города Пятигорска</t>
  </si>
  <si>
    <t xml:space="preserve">Ю.И. Николаева    </t>
  </si>
  <si>
    <t>Запланировано к финансированию Программой на 2020 год</t>
  </si>
  <si>
    <t>Сводная бюджетная роспись на 31 декабря 2020 года</t>
  </si>
  <si>
    <t>Средства Фонда содействия реформированию жилищно-коммунального хозяйства</t>
  </si>
  <si>
    <t>Муниципальная программа "Формирование современной городской среды" на 2018-2024 годы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</si>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</sst>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50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0" fontId="3" fillId="0" borderId="0" xfId="2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6">
    <cellStyle name="Excel Built-in Normal" xfId="4"/>
    <cellStyle name="Excel Built-in Normal 1" xfId="5"/>
    <cellStyle name="Обычный" xfId="0" builtinId="0"/>
    <cellStyle name="Обычный 2" xfId="1"/>
    <cellStyle name="Обычный 2 2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89"/>
  <sheetViews>
    <sheetView tabSelected="1" view="pageBreakPreview" zoomScale="75" zoomScaleNormal="80" zoomScaleSheetLayoutView="75" workbookViewId="0">
      <pane ySplit="4" topLeftCell="A5" activePane="bottomLeft" state="frozen"/>
      <selection pane="bottomLeft" activeCell="E11" sqref="E11"/>
    </sheetView>
  </sheetViews>
  <sheetFormatPr defaultRowHeight="18.75" x14ac:dyDescent="0.3"/>
  <cols>
    <col min="1" max="1" width="8.28515625" style="7" customWidth="1"/>
    <col min="2" max="2" width="57.5703125" style="7" customWidth="1"/>
    <col min="3" max="3" width="36" style="7" customWidth="1"/>
    <col min="4" max="4" width="30" style="6" customWidth="1"/>
    <col min="5" max="5" width="27.85546875" style="6" customWidth="1"/>
    <col min="6" max="6" width="29.28515625" style="6" customWidth="1"/>
    <col min="7" max="7" width="26.42578125" style="7" customWidth="1"/>
    <col min="8" max="8" width="19" style="7" customWidth="1"/>
    <col min="9" max="13" width="9.140625" style="7"/>
    <col min="14" max="14" width="14.5703125" style="7" bestFit="1" customWidth="1"/>
    <col min="15" max="15" width="15.7109375" style="7" bestFit="1" customWidth="1"/>
    <col min="16" max="16384" width="9.140625" style="7"/>
  </cols>
  <sheetData>
    <row r="1" spans="1:15" ht="27.75" customHeight="1" x14ac:dyDescent="0.3">
      <c r="A1" s="40" t="s">
        <v>29</v>
      </c>
      <c r="B1" s="41"/>
      <c r="C1" s="41"/>
      <c r="D1" s="41"/>
      <c r="E1" s="41"/>
      <c r="F1" s="41"/>
    </row>
    <row r="2" spans="1:15" ht="47.25" customHeight="1" x14ac:dyDescent="0.3">
      <c r="A2" s="44" t="s">
        <v>31</v>
      </c>
      <c r="B2" s="44"/>
      <c r="C2" s="44"/>
      <c r="D2" s="44"/>
      <c r="E2" s="44"/>
      <c r="F2" s="44"/>
      <c r="G2" s="29"/>
    </row>
    <row r="3" spans="1:15" x14ac:dyDescent="0.3">
      <c r="A3" s="8"/>
      <c r="B3" s="8"/>
      <c r="C3" s="8"/>
      <c r="D3" s="4"/>
      <c r="E3" s="4"/>
      <c r="F3" s="30" t="s">
        <v>20</v>
      </c>
    </row>
    <row r="4" spans="1:15" ht="105.75" customHeight="1" x14ac:dyDescent="0.3">
      <c r="A4" s="17" t="s">
        <v>1</v>
      </c>
      <c r="B4" s="9" t="s">
        <v>0</v>
      </c>
      <c r="C4" s="9" t="s">
        <v>16</v>
      </c>
      <c r="D4" s="15" t="s">
        <v>34</v>
      </c>
      <c r="E4" s="15" t="s">
        <v>35</v>
      </c>
      <c r="F4" s="15" t="s">
        <v>21</v>
      </c>
    </row>
    <row r="5" spans="1:15" ht="18.75" customHeight="1" x14ac:dyDescent="0.3">
      <c r="A5" s="18">
        <v>1</v>
      </c>
      <c r="B5" s="2">
        <v>2</v>
      </c>
      <c r="C5" s="18">
        <v>3</v>
      </c>
      <c r="D5" s="3">
        <v>4</v>
      </c>
      <c r="E5" s="1">
        <v>5</v>
      </c>
      <c r="F5" s="3">
        <v>6</v>
      </c>
    </row>
    <row r="6" spans="1:15" ht="22.5" customHeight="1" x14ac:dyDescent="0.3">
      <c r="A6" s="43" t="s">
        <v>38</v>
      </c>
      <c r="B6" s="42" t="s">
        <v>6</v>
      </c>
      <c r="C6" s="18"/>
      <c r="D6" s="15">
        <f>D12+D17+D22+D28+D33+D38+D43+D48+D53+D58+D63+D68+D73+D78</f>
        <v>5415208.1889999993</v>
      </c>
      <c r="E6" s="15">
        <f>E12+E17+E22+E28+E33+E38+E43+E48+E53+E58+E63+E68+E73+E78</f>
        <v>6027253.6745799994</v>
      </c>
      <c r="F6" s="15">
        <f>F12+F17+F22+F28+F33+F38+F43+F48+F53+F58+F63+F68+F73+F78</f>
        <v>5770306.4419999989</v>
      </c>
      <c r="G6" s="5"/>
      <c r="H6" s="6"/>
    </row>
    <row r="7" spans="1:15" ht="24" customHeight="1" x14ac:dyDescent="0.3">
      <c r="A7" s="43"/>
      <c r="B7" s="42"/>
      <c r="C7" s="9" t="s">
        <v>22</v>
      </c>
      <c r="D7" s="15">
        <f>D18</f>
        <v>308886.37</v>
      </c>
      <c r="E7" s="15">
        <f t="shared" ref="E7:F7" si="0">E18</f>
        <v>395408.84</v>
      </c>
      <c r="F7" s="15">
        <f t="shared" si="0"/>
        <v>371798.52</v>
      </c>
      <c r="G7" s="6"/>
      <c r="H7" s="6">
        <f>F6-F10</f>
        <v>5595440.6319999993</v>
      </c>
    </row>
    <row r="8" spans="1:15" ht="21" customHeight="1" x14ac:dyDescent="0.3">
      <c r="A8" s="43"/>
      <c r="B8" s="42"/>
      <c r="C8" s="9" t="s">
        <v>23</v>
      </c>
      <c r="D8" s="15">
        <f>D14+D19+D24+D30+D35+D40+D45+D50+D65+D70+D75+D79</f>
        <v>2645533.4900000002</v>
      </c>
      <c r="E8" s="15">
        <f>E14+E19+E24+E30+E35+E40+E45+E50+E65+E70+E75+E79+0.01</f>
        <v>3482128.1792899999</v>
      </c>
      <c r="F8" s="15">
        <f>F14+F19+F24+F30+F35+F40+F45+F50+F65+F70+F75+F79</f>
        <v>3188835.3449999997</v>
      </c>
    </row>
    <row r="9" spans="1:15" ht="23.25" customHeight="1" x14ac:dyDescent="0.3">
      <c r="A9" s="43"/>
      <c r="B9" s="42"/>
      <c r="C9" s="9" t="s">
        <v>24</v>
      </c>
      <c r="D9" s="15">
        <f>D15+D20+D25+D31+D36+D41+D46+D51+D56+D61+D66+D71+D76+D80</f>
        <v>2124778.5679999995</v>
      </c>
      <c r="E9" s="15">
        <f>E15+E20+E25+E31+E36+E41+E46+E51+E56+E61+E66+E71+E76+E80+0.01</f>
        <v>2086325.273</v>
      </c>
      <c r="F9" s="15">
        <f>F15+F20+F25+F31+F36+F41+F46+F51+F56+F61+F66+F71+F76+F80</f>
        <v>2033128.61</v>
      </c>
    </row>
    <row r="10" spans="1:15" ht="23.25" customHeight="1" x14ac:dyDescent="0.3">
      <c r="A10" s="43"/>
      <c r="B10" s="42"/>
      <c r="C10" s="9" t="s">
        <v>5</v>
      </c>
      <c r="D10" s="15">
        <f>D16+D67</f>
        <v>282487.09999999998</v>
      </c>
      <c r="E10" s="15">
        <f>E16+E67</f>
        <v>0</v>
      </c>
      <c r="F10" s="15">
        <f>F16+F67</f>
        <v>174865.81</v>
      </c>
    </row>
    <row r="11" spans="1:15" ht="55.5" customHeight="1" x14ac:dyDescent="0.3">
      <c r="A11" s="43"/>
      <c r="B11" s="42"/>
      <c r="C11" s="19" t="s">
        <v>36</v>
      </c>
      <c r="D11" s="21">
        <f>D27</f>
        <v>53522.66</v>
      </c>
      <c r="E11" s="21">
        <f>E27</f>
        <v>63391.38</v>
      </c>
      <c r="F11" s="21">
        <f>F27</f>
        <v>1678.16</v>
      </c>
      <c r="G11" s="10"/>
    </row>
    <row r="12" spans="1:15" ht="19.5" customHeight="1" x14ac:dyDescent="0.3">
      <c r="A12" s="37">
        <v>1</v>
      </c>
      <c r="B12" s="38" t="s">
        <v>7</v>
      </c>
      <c r="C12" s="2" t="s">
        <v>19</v>
      </c>
      <c r="D12" s="22">
        <v>2000972.49</v>
      </c>
      <c r="E12" s="22">
        <v>1912886.93</v>
      </c>
      <c r="F12" s="22">
        <v>2004825.34</v>
      </c>
      <c r="G12" s="10">
        <f>F12/ E12</f>
        <v>1.0480626473829271</v>
      </c>
    </row>
    <row r="13" spans="1:15" ht="21" customHeight="1" x14ac:dyDescent="0.3">
      <c r="A13" s="37"/>
      <c r="B13" s="38"/>
      <c r="C13" s="2" t="s">
        <v>2</v>
      </c>
      <c r="D13" s="23">
        <v>0</v>
      </c>
      <c r="E13" s="23">
        <v>0</v>
      </c>
      <c r="F13" s="23">
        <v>0</v>
      </c>
      <c r="G13" s="10" t="e">
        <f t="shared" ref="G13:G77" si="1">F13/ E13</f>
        <v>#DIV/0!</v>
      </c>
    </row>
    <row r="14" spans="1:15" ht="15.75" customHeight="1" x14ac:dyDescent="0.3">
      <c r="A14" s="37"/>
      <c r="B14" s="38"/>
      <c r="C14" s="2" t="s">
        <v>3</v>
      </c>
      <c r="D14" s="24">
        <v>1019283.8</v>
      </c>
      <c r="E14" s="24">
        <v>1237843.44</v>
      </c>
      <c r="F14" s="24">
        <v>1182342.08</v>
      </c>
      <c r="G14" s="10">
        <f t="shared" si="1"/>
        <v>0.9551628596908831</v>
      </c>
      <c r="N14" s="7">
        <v>1912886927.8199999</v>
      </c>
    </row>
    <row r="15" spans="1:15" ht="15.75" customHeight="1" x14ac:dyDescent="0.3">
      <c r="A15" s="37"/>
      <c r="B15" s="38"/>
      <c r="C15" s="2" t="s">
        <v>4</v>
      </c>
      <c r="D15" s="24">
        <v>699351.59</v>
      </c>
      <c r="E15" s="24">
        <v>675043.49</v>
      </c>
      <c r="F15" s="24">
        <v>647617.44999999995</v>
      </c>
      <c r="G15" s="10">
        <f t="shared" si="1"/>
        <v>0.95937144731223167</v>
      </c>
    </row>
    <row r="16" spans="1:15" ht="15.75" customHeight="1" x14ac:dyDescent="0.3">
      <c r="A16" s="37"/>
      <c r="B16" s="38"/>
      <c r="C16" s="2" t="s">
        <v>5</v>
      </c>
      <c r="D16" s="24">
        <v>282337.09999999998</v>
      </c>
      <c r="E16" s="24">
        <v>0</v>
      </c>
      <c r="F16" s="24">
        <v>174865.81</v>
      </c>
      <c r="G16" s="10" t="e">
        <f t="shared" si="1"/>
        <v>#DIV/0!</v>
      </c>
      <c r="O16" s="6">
        <f>N14/1000</f>
        <v>1912886.9278199999</v>
      </c>
    </row>
    <row r="17" spans="1:8" ht="21.75" customHeight="1" x14ac:dyDescent="0.3">
      <c r="A17" s="37">
        <v>2</v>
      </c>
      <c r="B17" s="38" t="s">
        <v>8</v>
      </c>
      <c r="C17" s="2" t="s">
        <v>19</v>
      </c>
      <c r="D17" s="22">
        <v>1047956.48</v>
      </c>
      <c r="E17" s="22">
        <v>1535491</v>
      </c>
      <c r="F17" s="22">
        <v>1504033.72</v>
      </c>
      <c r="G17" s="10">
        <f t="shared" si="1"/>
        <v>0.97951321108362077</v>
      </c>
    </row>
    <row r="18" spans="1:8" ht="24" customHeight="1" x14ac:dyDescent="0.3">
      <c r="A18" s="37"/>
      <c r="B18" s="38"/>
      <c r="C18" s="11" t="s">
        <v>2</v>
      </c>
      <c r="D18" s="24">
        <v>308886.37</v>
      </c>
      <c r="E18" s="24">
        <v>395408.84</v>
      </c>
      <c r="F18" s="24">
        <v>371798.52</v>
      </c>
      <c r="G18" s="10">
        <f t="shared" si="1"/>
        <v>0.94028884129145918</v>
      </c>
    </row>
    <row r="19" spans="1:8" ht="18.75" customHeight="1" x14ac:dyDescent="0.3">
      <c r="A19" s="37"/>
      <c r="B19" s="38"/>
      <c r="C19" s="11" t="s">
        <v>3</v>
      </c>
      <c r="D19" s="24">
        <v>711809.73</v>
      </c>
      <c r="E19" s="24">
        <v>1114079.17</v>
      </c>
      <c r="F19" s="24">
        <v>1106347.55</v>
      </c>
      <c r="G19" s="10">
        <f t="shared" si="1"/>
        <v>0.99306008028136827</v>
      </c>
    </row>
    <row r="20" spans="1:8" ht="24.75" customHeight="1" x14ac:dyDescent="0.3">
      <c r="A20" s="37"/>
      <c r="B20" s="38"/>
      <c r="C20" s="11" t="s">
        <v>4</v>
      </c>
      <c r="D20" s="24">
        <v>27260.38</v>
      </c>
      <c r="E20" s="24">
        <v>26002.99</v>
      </c>
      <c r="F20" s="24">
        <v>25887.65</v>
      </c>
      <c r="G20" s="10">
        <f t="shared" si="1"/>
        <v>0.99556435625287709</v>
      </c>
    </row>
    <row r="21" spans="1:8" ht="21.75" customHeight="1" x14ac:dyDescent="0.3">
      <c r="A21" s="37"/>
      <c r="B21" s="38"/>
      <c r="C21" s="2" t="s">
        <v>5</v>
      </c>
      <c r="D21" s="24">
        <v>0</v>
      </c>
      <c r="E21" s="24">
        <v>0</v>
      </c>
      <c r="F21" s="24">
        <v>0</v>
      </c>
      <c r="G21" s="10" t="e">
        <f>F21/ E21</f>
        <v>#DIV/0!</v>
      </c>
    </row>
    <row r="22" spans="1:8" ht="18.75" customHeight="1" x14ac:dyDescent="0.3">
      <c r="A22" s="37">
        <v>3</v>
      </c>
      <c r="B22" s="46" t="s">
        <v>9</v>
      </c>
      <c r="C22" s="2" t="s">
        <v>19</v>
      </c>
      <c r="D22" s="22">
        <v>386568.66800000001</v>
      </c>
      <c r="E22" s="22">
        <v>430781.19799999997</v>
      </c>
      <c r="F22" s="22">
        <v>301500.272</v>
      </c>
      <c r="G22" s="10">
        <f t="shared" si="1"/>
        <v>0.69989190196736495</v>
      </c>
    </row>
    <row r="23" spans="1:8" x14ac:dyDescent="0.3">
      <c r="A23" s="37"/>
      <c r="B23" s="47"/>
      <c r="C23" s="2" t="s">
        <v>2</v>
      </c>
      <c r="D23" s="24">
        <v>0</v>
      </c>
      <c r="E23" s="24">
        <v>0</v>
      </c>
      <c r="F23" s="24">
        <v>0</v>
      </c>
      <c r="G23" s="10" t="e">
        <f>F23 /#REF!</f>
        <v>#REF!</v>
      </c>
    </row>
    <row r="24" spans="1:8" x14ac:dyDescent="0.3">
      <c r="A24" s="37"/>
      <c r="B24" s="47"/>
      <c r="C24" s="2" t="s">
        <v>3</v>
      </c>
      <c r="D24" s="24">
        <v>143442.23999999999</v>
      </c>
      <c r="E24" s="24">
        <v>173282.49400000001</v>
      </c>
      <c r="F24" s="24">
        <v>110578.83500000001</v>
      </c>
      <c r="G24" s="10">
        <f t="shared" si="1"/>
        <v>0.638141986806815</v>
      </c>
    </row>
    <row r="25" spans="1:8" x14ac:dyDescent="0.3">
      <c r="A25" s="37"/>
      <c r="B25" s="47"/>
      <c r="C25" s="2" t="s">
        <v>4</v>
      </c>
      <c r="D25" s="24">
        <v>189603.76800000001</v>
      </c>
      <c r="E25" s="24">
        <v>194107.32</v>
      </c>
      <c r="F25" s="24">
        <v>189243.277</v>
      </c>
      <c r="G25" s="10">
        <f t="shared" si="1"/>
        <v>0.97494147567438461</v>
      </c>
    </row>
    <row r="26" spans="1:8" x14ac:dyDescent="0.3">
      <c r="A26" s="37"/>
      <c r="B26" s="47"/>
      <c r="C26" s="2" t="s">
        <v>5</v>
      </c>
      <c r="D26" s="24">
        <v>0</v>
      </c>
      <c r="E26" s="24">
        <v>0</v>
      </c>
      <c r="F26" s="24">
        <v>0</v>
      </c>
      <c r="G26" s="10"/>
    </row>
    <row r="27" spans="1:8" ht="56.25" customHeight="1" x14ac:dyDescent="0.3">
      <c r="A27" s="37"/>
      <c r="B27" s="48"/>
      <c r="C27" s="13" t="s">
        <v>36</v>
      </c>
      <c r="D27" s="24">
        <v>53522.66</v>
      </c>
      <c r="E27" s="24">
        <v>63391.38</v>
      </c>
      <c r="F27" s="24">
        <v>1678.16</v>
      </c>
      <c r="G27" s="10">
        <f t="shared" si="1"/>
        <v>2.6472999956776461E-2</v>
      </c>
      <c r="H27" s="7">
        <f>E12/E6*100</f>
        <v>31.737289207979067</v>
      </c>
    </row>
    <row r="28" spans="1:8" x14ac:dyDescent="0.3">
      <c r="A28" s="37">
        <v>4</v>
      </c>
      <c r="B28" s="38" t="s">
        <v>10</v>
      </c>
      <c r="C28" s="2" t="s">
        <v>19</v>
      </c>
      <c r="D28" s="22">
        <v>11531.13</v>
      </c>
      <c r="E28" s="22">
        <v>8912.24</v>
      </c>
      <c r="F28" s="22">
        <v>8820.44</v>
      </c>
      <c r="G28" s="10">
        <f t="shared" si="1"/>
        <v>0.98969955925782971</v>
      </c>
    </row>
    <row r="29" spans="1:8" x14ac:dyDescent="0.3">
      <c r="A29" s="37"/>
      <c r="B29" s="38"/>
      <c r="C29" s="2" t="s">
        <v>2</v>
      </c>
      <c r="D29" s="23">
        <v>0</v>
      </c>
      <c r="E29" s="23">
        <v>0</v>
      </c>
      <c r="F29" s="23">
        <v>0</v>
      </c>
      <c r="G29" s="10" t="e">
        <f t="shared" si="1"/>
        <v>#DIV/0!</v>
      </c>
    </row>
    <row r="30" spans="1:8" x14ac:dyDescent="0.3">
      <c r="A30" s="37"/>
      <c r="B30" s="38"/>
      <c r="C30" s="2" t="s">
        <v>3</v>
      </c>
      <c r="D30" s="23">
        <v>0</v>
      </c>
      <c r="E30" s="23">
        <v>0</v>
      </c>
      <c r="F30" s="23">
        <v>0</v>
      </c>
      <c r="G30" s="10" t="e">
        <f t="shared" si="1"/>
        <v>#DIV/0!</v>
      </c>
    </row>
    <row r="31" spans="1:8" ht="24" customHeight="1" x14ac:dyDescent="0.3">
      <c r="A31" s="37"/>
      <c r="B31" s="38"/>
      <c r="C31" s="2" t="s">
        <v>4</v>
      </c>
      <c r="D31" s="24">
        <v>11531.13</v>
      </c>
      <c r="E31" s="24">
        <v>8912.24</v>
      </c>
      <c r="F31" s="24">
        <v>8820.44</v>
      </c>
      <c r="G31" s="10">
        <f t="shared" si="1"/>
        <v>0.98969955925782971</v>
      </c>
    </row>
    <row r="32" spans="1:8" ht="20.25" customHeight="1" x14ac:dyDescent="0.3">
      <c r="A32" s="37"/>
      <c r="B32" s="38"/>
      <c r="C32" s="2" t="s">
        <v>5</v>
      </c>
      <c r="D32" s="23">
        <v>0</v>
      </c>
      <c r="E32" s="20">
        <v>0</v>
      </c>
      <c r="F32" s="23">
        <v>0</v>
      </c>
      <c r="G32" s="10" t="e">
        <f t="shared" si="1"/>
        <v>#DIV/0!</v>
      </c>
    </row>
    <row r="33" spans="1:7" x14ac:dyDescent="0.3">
      <c r="A33" s="37">
        <v>5</v>
      </c>
      <c r="B33" s="38" t="s">
        <v>11</v>
      </c>
      <c r="C33" s="2" t="s">
        <v>19</v>
      </c>
      <c r="D33" s="22">
        <v>731216.42</v>
      </c>
      <c r="E33" s="22">
        <v>722575.43</v>
      </c>
      <c r="F33" s="22">
        <v>720293.35</v>
      </c>
      <c r="G33" s="10">
        <f t="shared" si="1"/>
        <v>0.99684174149126537</v>
      </c>
    </row>
    <row r="34" spans="1:7" x14ac:dyDescent="0.3">
      <c r="A34" s="37"/>
      <c r="B34" s="38"/>
      <c r="C34" s="2" t="s">
        <v>2</v>
      </c>
      <c r="D34" s="23">
        <v>0</v>
      </c>
      <c r="E34" s="23">
        <v>0</v>
      </c>
      <c r="F34" s="23">
        <v>0</v>
      </c>
      <c r="G34" s="10" t="e">
        <f t="shared" si="1"/>
        <v>#DIV/0!</v>
      </c>
    </row>
    <row r="35" spans="1:7" x14ac:dyDescent="0.3">
      <c r="A35" s="37"/>
      <c r="B35" s="38"/>
      <c r="C35" s="2" t="s">
        <v>3</v>
      </c>
      <c r="D35" s="24">
        <v>346649.21</v>
      </c>
      <c r="E35" s="24">
        <v>346649.21</v>
      </c>
      <c r="F35" s="24">
        <v>346649.21</v>
      </c>
      <c r="G35" s="10">
        <f t="shared" si="1"/>
        <v>1</v>
      </c>
    </row>
    <row r="36" spans="1:7" x14ac:dyDescent="0.3">
      <c r="A36" s="37"/>
      <c r="B36" s="38"/>
      <c r="C36" s="2" t="s">
        <v>4</v>
      </c>
      <c r="D36" s="24">
        <v>384567.21</v>
      </c>
      <c r="E36" s="24">
        <v>375926.22</v>
      </c>
      <c r="F36" s="24">
        <v>373644.14</v>
      </c>
      <c r="G36" s="10">
        <f t="shared" si="1"/>
        <v>0.99392944711331932</v>
      </c>
    </row>
    <row r="37" spans="1:7" ht="18.75" customHeight="1" x14ac:dyDescent="0.3">
      <c r="A37" s="37"/>
      <c r="B37" s="38"/>
      <c r="C37" s="2" t="s">
        <v>5</v>
      </c>
      <c r="D37" s="23">
        <v>0</v>
      </c>
      <c r="E37" s="23">
        <v>0</v>
      </c>
      <c r="F37" s="23">
        <v>0</v>
      </c>
      <c r="G37" s="10" t="e">
        <f t="shared" si="1"/>
        <v>#DIV/0!</v>
      </c>
    </row>
    <row r="38" spans="1:7" x14ac:dyDescent="0.3">
      <c r="A38" s="37">
        <v>6</v>
      </c>
      <c r="B38" s="38" t="s">
        <v>12</v>
      </c>
      <c r="C38" s="2" t="s">
        <v>19</v>
      </c>
      <c r="D38" s="21">
        <v>203383.92</v>
      </c>
      <c r="E38" s="21">
        <v>224250.23999999999</v>
      </c>
      <c r="F38" s="21">
        <v>221233.75</v>
      </c>
      <c r="G38" s="10">
        <f t="shared" si="1"/>
        <v>0.98654855397256214</v>
      </c>
    </row>
    <row r="39" spans="1:7" x14ac:dyDescent="0.3">
      <c r="A39" s="37"/>
      <c r="B39" s="38"/>
      <c r="C39" s="2" t="s">
        <v>2</v>
      </c>
      <c r="D39" s="23">
        <v>0</v>
      </c>
      <c r="E39" s="23">
        <v>0</v>
      </c>
      <c r="F39" s="23">
        <v>0</v>
      </c>
      <c r="G39" s="10" t="e">
        <f t="shared" si="1"/>
        <v>#DIV/0!</v>
      </c>
    </row>
    <row r="40" spans="1:7" x14ac:dyDescent="0.3">
      <c r="A40" s="37"/>
      <c r="B40" s="38"/>
      <c r="C40" s="2" t="s">
        <v>3</v>
      </c>
      <c r="D40" s="23">
        <v>2803.52</v>
      </c>
      <c r="E40" s="23">
        <v>2803.52</v>
      </c>
      <c r="F40" s="23">
        <v>2803.52</v>
      </c>
      <c r="G40" s="10">
        <f t="shared" si="1"/>
        <v>1</v>
      </c>
    </row>
    <row r="41" spans="1:7" x14ac:dyDescent="0.3">
      <c r="A41" s="37"/>
      <c r="B41" s="38"/>
      <c r="C41" s="11" t="s">
        <v>4</v>
      </c>
      <c r="D41" s="23">
        <v>200580.4</v>
      </c>
      <c r="E41" s="23">
        <v>221446.72</v>
      </c>
      <c r="F41" s="23">
        <v>218430.23</v>
      </c>
      <c r="G41" s="10">
        <f t="shared" si="1"/>
        <v>0.98637825839100268</v>
      </c>
    </row>
    <row r="42" spans="1:7" ht="21.75" customHeight="1" x14ac:dyDescent="0.3">
      <c r="A42" s="37"/>
      <c r="B42" s="38"/>
      <c r="C42" s="11" t="s">
        <v>5</v>
      </c>
      <c r="D42" s="23">
        <v>0</v>
      </c>
      <c r="E42" s="23">
        <v>0</v>
      </c>
      <c r="F42" s="23">
        <v>0</v>
      </c>
      <c r="G42" s="10" t="e">
        <f t="shared" si="1"/>
        <v>#DIV/0!</v>
      </c>
    </row>
    <row r="43" spans="1:7" x14ac:dyDescent="0.3">
      <c r="A43" s="37">
        <v>7</v>
      </c>
      <c r="B43" s="38" t="s">
        <v>13</v>
      </c>
      <c r="C43" s="11" t="s">
        <v>19</v>
      </c>
      <c r="D43" s="21">
        <v>154680.6</v>
      </c>
      <c r="E43" s="21">
        <v>149625.84</v>
      </c>
      <c r="F43" s="21">
        <v>141126.97</v>
      </c>
      <c r="G43" s="10">
        <f t="shared" si="1"/>
        <v>0.94319918270801362</v>
      </c>
    </row>
    <row r="44" spans="1:7" x14ac:dyDescent="0.3">
      <c r="A44" s="37"/>
      <c r="B44" s="38"/>
      <c r="C44" s="11" t="s">
        <v>2</v>
      </c>
      <c r="D44" s="23">
        <v>0</v>
      </c>
      <c r="E44" s="23">
        <v>0</v>
      </c>
      <c r="F44" s="23">
        <v>0</v>
      </c>
      <c r="G44" s="10" t="e">
        <f t="shared" si="1"/>
        <v>#DIV/0!</v>
      </c>
    </row>
    <row r="45" spans="1:7" x14ac:dyDescent="0.3">
      <c r="A45" s="37"/>
      <c r="B45" s="38"/>
      <c r="C45" s="11" t="s">
        <v>3</v>
      </c>
      <c r="D45" s="23">
        <v>60277.95</v>
      </c>
      <c r="E45" s="23">
        <v>60277.95</v>
      </c>
      <c r="F45" s="23">
        <v>52141.3</v>
      </c>
      <c r="G45" s="10">
        <f t="shared" si="1"/>
        <v>0.86501448705538264</v>
      </c>
    </row>
    <row r="46" spans="1:7" x14ac:dyDescent="0.3">
      <c r="A46" s="37"/>
      <c r="B46" s="38"/>
      <c r="C46" s="11" t="s">
        <v>4</v>
      </c>
      <c r="D46" s="23">
        <v>94402.65</v>
      </c>
      <c r="E46" s="23">
        <v>89347.89</v>
      </c>
      <c r="F46" s="23">
        <v>88985.67</v>
      </c>
      <c r="G46" s="10">
        <f t="shared" si="1"/>
        <v>0.99594595910435035</v>
      </c>
    </row>
    <row r="47" spans="1:7" ht="15.75" customHeight="1" x14ac:dyDescent="0.3">
      <c r="A47" s="37"/>
      <c r="B47" s="38"/>
      <c r="C47" s="11" t="s">
        <v>5</v>
      </c>
      <c r="D47" s="23">
        <v>0</v>
      </c>
      <c r="E47" s="23">
        <v>0</v>
      </c>
      <c r="F47" s="23">
        <v>0</v>
      </c>
      <c r="G47" s="10" t="e">
        <f t="shared" si="1"/>
        <v>#DIV/0!</v>
      </c>
    </row>
    <row r="48" spans="1:7" x14ac:dyDescent="0.3">
      <c r="A48" s="37">
        <v>8</v>
      </c>
      <c r="B48" s="38" t="s">
        <v>17</v>
      </c>
      <c r="C48" s="11" t="s">
        <v>19</v>
      </c>
      <c r="D48" s="25">
        <v>40823.69</v>
      </c>
      <c r="E48" s="25">
        <v>40836.92</v>
      </c>
      <c r="F48" s="26">
        <v>40575.93</v>
      </c>
      <c r="G48" s="10">
        <f t="shared" si="1"/>
        <v>0.99360896953051314</v>
      </c>
    </row>
    <row r="49" spans="1:8" x14ac:dyDescent="0.3">
      <c r="A49" s="37"/>
      <c r="B49" s="38"/>
      <c r="C49" s="11" t="s">
        <v>2</v>
      </c>
      <c r="D49" s="23">
        <v>0</v>
      </c>
      <c r="E49" s="23">
        <v>0</v>
      </c>
      <c r="F49" s="23">
        <v>0</v>
      </c>
      <c r="G49" s="10" t="e">
        <f t="shared" si="1"/>
        <v>#DIV/0!</v>
      </c>
    </row>
    <row r="50" spans="1:8" x14ac:dyDescent="0.3">
      <c r="A50" s="37"/>
      <c r="B50" s="38"/>
      <c r="C50" s="11" t="s">
        <v>3</v>
      </c>
      <c r="D50" s="23">
        <v>1137.1300000000001</v>
      </c>
      <c r="E50" s="23">
        <v>999.33</v>
      </c>
      <c r="F50" s="23">
        <v>999.26</v>
      </c>
      <c r="G50" s="10">
        <f t="shared" si="1"/>
        <v>0.99992995306855592</v>
      </c>
    </row>
    <row r="51" spans="1:8" x14ac:dyDescent="0.3">
      <c r="A51" s="37"/>
      <c r="B51" s="38"/>
      <c r="C51" s="11" t="s">
        <v>4</v>
      </c>
      <c r="D51" s="23">
        <v>39686.559999999998</v>
      </c>
      <c r="E51" s="23">
        <v>39837.58</v>
      </c>
      <c r="F51" s="23">
        <v>39576.67</v>
      </c>
      <c r="G51" s="10">
        <f t="shared" si="1"/>
        <v>0.99345065639027264</v>
      </c>
    </row>
    <row r="52" spans="1:8" ht="21.75" customHeight="1" x14ac:dyDescent="0.3">
      <c r="A52" s="37"/>
      <c r="B52" s="38"/>
      <c r="C52" s="11" t="s">
        <v>5</v>
      </c>
      <c r="D52" s="23">
        <v>0</v>
      </c>
      <c r="E52" s="23">
        <v>0</v>
      </c>
      <c r="F52" s="23">
        <v>0</v>
      </c>
      <c r="G52" s="10" t="e">
        <f t="shared" si="1"/>
        <v>#DIV/0!</v>
      </c>
    </row>
    <row r="53" spans="1:8" x14ac:dyDescent="0.3">
      <c r="A53" s="37">
        <v>9</v>
      </c>
      <c r="B53" s="38" t="s">
        <v>14</v>
      </c>
      <c r="C53" s="11" t="s">
        <v>19</v>
      </c>
      <c r="D53" s="25">
        <v>161303.1</v>
      </c>
      <c r="E53" s="25">
        <v>98189.1</v>
      </c>
      <c r="F53" s="26">
        <v>95138.58</v>
      </c>
      <c r="G53" s="10">
        <f t="shared" si="1"/>
        <v>0.96893219308456846</v>
      </c>
    </row>
    <row r="54" spans="1:8" x14ac:dyDescent="0.3">
      <c r="A54" s="37"/>
      <c r="B54" s="38"/>
      <c r="C54" s="11" t="s">
        <v>2</v>
      </c>
      <c r="D54" s="23">
        <v>0</v>
      </c>
      <c r="E54" s="23">
        <v>0</v>
      </c>
      <c r="F54" s="23">
        <v>0</v>
      </c>
      <c r="G54" s="10" t="e">
        <f t="shared" si="1"/>
        <v>#DIV/0!</v>
      </c>
    </row>
    <row r="55" spans="1:8" x14ac:dyDescent="0.3">
      <c r="A55" s="37"/>
      <c r="B55" s="38"/>
      <c r="C55" s="11" t="s">
        <v>3</v>
      </c>
      <c r="D55" s="23">
        <v>0</v>
      </c>
      <c r="E55" s="23">
        <v>0</v>
      </c>
      <c r="F55" s="23">
        <v>0</v>
      </c>
      <c r="G55" s="10" t="e">
        <f t="shared" si="1"/>
        <v>#DIV/0!</v>
      </c>
    </row>
    <row r="56" spans="1:8" x14ac:dyDescent="0.3">
      <c r="A56" s="37"/>
      <c r="B56" s="38"/>
      <c r="C56" s="11" t="s">
        <v>4</v>
      </c>
      <c r="D56" s="27">
        <v>161303.1</v>
      </c>
      <c r="E56" s="27">
        <v>98189.1</v>
      </c>
      <c r="F56" s="32">
        <v>95138.58</v>
      </c>
      <c r="G56" s="10">
        <f t="shared" si="1"/>
        <v>0.96893219308456846</v>
      </c>
    </row>
    <row r="57" spans="1:8" ht="16.5" customHeight="1" x14ac:dyDescent="0.3">
      <c r="A57" s="37"/>
      <c r="B57" s="38"/>
      <c r="C57" s="11" t="s">
        <v>5</v>
      </c>
      <c r="D57" s="23">
        <v>0</v>
      </c>
      <c r="E57" s="23">
        <v>0</v>
      </c>
      <c r="F57" s="23">
        <v>0</v>
      </c>
      <c r="G57" s="10" t="e">
        <f t="shared" si="1"/>
        <v>#DIV/0!</v>
      </c>
    </row>
    <row r="58" spans="1:8" x14ac:dyDescent="0.3">
      <c r="A58" s="37">
        <v>10</v>
      </c>
      <c r="B58" s="38" t="s">
        <v>28</v>
      </c>
      <c r="C58" s="2" t="s">
        <v>19</v>
      </c>
      <c r="D58" s="25">
        <v>45569.39</v>
      </c>
      <c r="E58" s="25">
        <v>86618.48</v>
      </c>
      <c r="F58" s="26">
        <v>86243.06</v>
      </c>
      <c r="G58" s="10">
        <f t="shared" si="1"/>
        <v>0.99566582096568768</v>
      </c>
    </row>
    <row r="59" spans="1:8" x14ac:dyDescent="0.3">
      <c r="A59" s="37"/>
      <c r="B59" s="38"/>
      <c r="C59" s="2" t="s">
        <v>2</v>
      </c>
      <c r="D59" s="23">
        <v>0</v>
      </c>
      <c r="E59" s="23">
        <v>0</v>
      </c>
      <c r="F59" s="23">
        <v>0</v>
      </c>
      <c r="G59" s="10" t="e">
        <f t="shared" si="1"/>
        <v>#DIV/0!</v>
      </c>
    </row>
    <row r="60" spans="1:8" x14ac:dyDescent="0.3">
      <c r="A60" s="37"/>
      <c r="B60" s="38"/>
      <c r="C60" s="2" t="s">
        <v>3</v>
      </c>
      <c r="D60" s="23">
        <v>0</v>
      </c>
      <c r="E60" s="23">
        <v>0</v>
      </c>
      <c r="F60" s="23">
        <v>0</v>
      </c>
      <c r="G60" s="10" t="e">
        <f t="shared" si="1"/>
        <v>#DIV/0!</v>
      </c>
    </row>
    <row r="61" spans="1:8" x14ac:dyDescent="0.3">
      <c r="A61" s="37"/>
      <c r="B61" s="38"/>
      <c r="C61" s="2" t="s">
        <v>4</v>
      </c>
      <c r="D61" s="27">
        <v>45569.39</v>
      </c>
      <c r="E61" s="27">
        <v>86618.48</v>
      </c>
      <c r="F61" s="32">
        <v>86243.06</v>
      </c>
      <c r="G61" s="10">
        <f t="shared" si="1"/>
        <v>0.99566582096568768</v>
      </c>
    </row>
    <row r="62" spans="1:8" ht="19.5" customHeight="1" x14ac:dyDescent="0.3">
      <c r="A62" s="37"/>
      <c r="B62" s="38"/>
      <c r="C62" s="2" t="s">
        <v>5</v>
      </c>
      <c r="D62" s="23">
        <v>0</v>
      </c>
      <c r="E62" s="23">
        <v>0</v>
      </c>
      <c r="F62" s="23">
        <v>0</v>
      </c>
      <c r="G62" s="10" t="e">
        <f t="shared" si="1"/>
        <v>#DIV/0!</v>
      </c>
    </row>
    <row r="63" spans="1:8" x14ac:dyDescent="0.3">
      <c r="A63" s="37">
        <v>11</v>
      </c>
      <c r="B63" s="38" t="s">
        <v>18</v>
      </c>
      <c r="C63" s="11" t="s">
        <v>19</v>
      </c>
      <c r="D63" s="21">
        <v>61058.63</v>
      </c>
      <c r="E63" s="21">
        <f>74281.84</f>
        <v>74281.84</v>
      </c>
      <c r="F63" s="21">
        <v>50624.69</v>
      </c>
      <c r="G63" s="10">
        <f t="shared" si="1"/>
        <v>0.68152175551924943</v>
      </c>
      <c r="H63" s="7">
        <f>E63/E6*100</f>
        <v>1.2324326137671022</v>
      </c>
    </row>
    <row r="64" spans="1:8" x14ac:dyDescent="0.3">
      <c r="A64" s="37"/>
      <c r="B64" s="38"/>
      <c r="C64" s="2" t="s">
        <v>2</v>
      </c>
      <c r="D64" s="23">
        <v>0</v>
      </c>
      <c r="E64" s="23">
        <v>0</v>
      </c>
      <c r="F64" s="23">
        <v>0</v>
      </c>
      <c r="G64" s="10" t="e">
        <f t="shared" si="1"/>
        <v>#DIV/0!</v>
      </c>
    </row>
    <row r="65" spans="1:8" x14ac:dyDescent="0.3">
      <c r="A65" s="37"/>
      <c r="B65" s="38"/>
      <c r="C65" s="2" t="s">
        <v>3</v>
      </c>
      <c r="D65" s="23">
        <v>51548.29</v>
      </c>
      <c r="E65" s="23">
        <v>64866.54</v>
      </c>
      <c r="F65" s="23">
        <v>41336.83</v>
      </c>
      <c r="G65" s="10">
        <f t="shared" si="1"/>
        <v>0.63725967193563893</v>
      </c>
    </row>
    <row r="66" spans="1:8" x14ac:dyDescent="0.3">
      <c r="A66" s="37"/>
      <c r="B66" s="38"/>
      <c r="C66" s="2" t="s">
        <v>4</v>
      </c>
      <c r="D66" s="23">
        <v>9360.34</v>
      </c>
      <c r="E66" s="23">
        <v>9415.2900000000009</v>
      </c>
      <c r="F66" s="23">
        <v>9287.86</v>
      </c>
      <c r="G66" s="10">
        <f t="shared" si="1"/>
        <v>0.98646563196672643</v>
      </c>
    </row>
    <row r="67" spans="1:8" ht="18.75" customHeight="1" x14ac:dyDescent="0.3">
      <c r="A67" s="37"/>
      <c r="B67" s="38"/>
      <c r="C67" s="2" t="s">
        <v>5</v>
      </c>
      <c r="D67" s="23">
        <v>150</v>
      </c>
      <c r="E67" s="23">
        <v>0</v>
      </c>
      <c r="F67" s="23">
        <v>0</v>
      </c>
      <c r="G67" s="10" t="e">
        <f t="shared" si="1"/>
        <v>#DIV/0!</v>
      </c>
    </row>
    <row r="68" spans="1:8" x14ac:dyDescent="0.3">
      <c r="A68" s="37">
        <v>12</v>
      </c>
      <c r="B68" s="39" t="s">
        <v>15</v>
      </c>
      <c r="C68" s="12" t="s">
        <v>19</v>
      </c>
      <c r="D68" s="25">
        <v>286578.09000000003</v>
      </c>
      <c r="E68" s="25">
        <v>459070.87</v>
      </c>
      <c r="F68" s="26">
        <v>313702.09999999998</v>
      </c>
      <c r="G68" s="10">
        <f t="shared" si="1"/>
        <v>0.68334133246136919</v>
      </c>
    </row>
    <row r="69" spans="1:8" x14ac:dyDescent="0.3">
      <c r="A69" s="37"/>
      <c r="B69" s="39"/>
      <c r="C69" s="12" t="s">
        <v>2</v>
      </c>
      <c r="D69" s="23">
        <v>0</v>
      </c>
      <c r="E69" s="23">
        <v>0</v>
      </c>
      <c r="F69" s="23">
        <v>0</v>
      </c>
      <c r="G69" s="10" t="e">
        <f t="shared" si="1"/>
        <v>#DIV/0!</v>
      </c>
    </row>
    <row r="70" spans="1:8" x14ac:dyDescent="0.3">
      <c r="A70" s="37"/>
      <c r="B70" s="39"/>
      <c r="C70" s="12" t="s">
        <v>3</v>
      </c>
      <c r="D70" s="28">
        <v>222786.68</v>
      </c>
      <c r="E70" s="24">
        <v>395523.98</v>
      </c>
      <c r="F70" s="24">
        <v>259834.23</v>
      </c>
      <c r="G70" s="10">
        <f t="shared" si="1"/>
        <v>0.65693672985390172</v>
      </c>
    </row>
    <row r="71" spans="1:8" x14ac:dyDescent="0.3">
      <c r="A71" s="37"/>
      <c r="B71" s="39"/>
      <c r="C71" s="12" t="s">
        <v>4</v>
      </c>
      <c r="D71" s="28">
        <v>63791.41</v>
      </c>
      <c r="E71" s="24">
        <v>63546.89</v>
      </c>
      <c r="F71" s="24">
        <v>53867.87</v>
      </c>
      <c r="G71" s="10">
        <f t="shared" si="1"/>
        <v>0.84768695997553933</v>
      </c>
    </row>
    <row r="72" spans="1:8" ht="21" customHeight="1" x14ac:dyDescent="0.3">
      <c r="A72" s="37"/>
      <c r="B72" s="39"/>
      <c r="C72" s="12" t="s">
        <v>5</v>
      </c>
      <c r="D72" s="23">
        <v>0</v>
      </c>
      <c r="E72" s="23">
        <v>0</v>
      </c>
      <c r="F72" s="23">
        <v>0</v>
      </c>
      <c r="G72" s="10" t="e">
        <f t="shared" si="1"/>
        <v>#DIV/0!</v>
      </c>
    </row>
    <row r="73" spans="1:8" ht="21.75" customHeight="1" x14ac:dyDescent="0.3">
      <c r="A73" s="37">
        <v>13</v>
      </c>
      <c r="B73" s="38" t="s">
        <v>30</v>
      </c>
      <c r="C73" s="2" t="s">
        <v>19</v>
      </c>
      <c r="D73" s="25">
        <f>199663871/1000</f>
        <v>199663.87100000001</v>
      </c>
      <c r="E73" s="25">
        <f>199771016.58/1000</f>
        <v>199771.01658000002</v>
      </c>
      <c r="F73" s="26">
        <v>198225.67</v>
      </c>
      <c r="G73" s="10">
        <f t="shared" si="1"/>
        <v>0.99226441049129288</v>
      </c>
    </row>
    <row r="74" spans="1:8" ht="18.75" customHeight="1" x14ac:dyDescent="0.3">
      <c r="A74" s="37"/>
      <c r="B74" s="38"/>
      <c r="C74" s="2" t="s">
        <v>2</v>
      </c>
      <c r="D74" s="23">
        <v>0</v>
      </c>
      <c r="E74" s="23">
        <v>0</v>
      </c>
      <c r="F74" s="23">
        <v>0</v>
      </c>
      <c r="G74" s="10" t="e">
        <f t="shared" si="1"/>
        <v>#DIV/0!</v>
      </c>
    </row>
    <row r="75" spans="1:8" ht="17.25" customHeight="1" x14ac:dyDescent="0.3">
      <c r="A75" s="37"/>
      <c r="B75" s="38"/>
      <c r="C75" s="2" t="s">
        <v>3</v>
      </c>
      <c r="D75" s="28">
        <f>2386800/1000</f>
        <v>2386.8000000000002</v>
      </c>
      <c r="E75" s="28">
        <f>2394395.29/1000</f>
        <v>2394.3952899999999</v>
      </c>
      <c r="F75" s="28">
        <v>2394.39</v>
      </c>
      <c r="G75" s="10">
        <f t="shared" si="1"/>
        <v>0.99999779067390326</v>
      </c>
    </row>
    <row r="76" spans="1:8" x14ac:dyDescent="0.3">
      <c r="A76" s="37"/>
      <c r="B76" s="38"/>
      <c r="C76" s="2" t="s">
        <v>4</v>
      </c>
      <c r="D76" s="28">
        <v>197277.07</v>
      </c>
      <c r="E76" s="28">
        <v>197376.62</v>
      </c>
      <c r="F76" s="28">
        <v>195831.28</v>
      </c>
      <c r="G76" s="10">
        <f t="shared" si="1"/>
        <v>0.99217060257694145</v>
      </c>
      <c r="H76" s="6"/>
    </row>
    <row r="77" spans="1:8" ht="59.25" customHeight="1" x14ac:dyDescent="0.3">
      <c r="A77" s="37"/>
      <c r="B77" s="38"/>
      <c r="C77" s="2" t="s">
        <v>5</v>
      </c>
      <c r="D77" s="23">
        <v>0</v>
      </c>
      <c r="E77" s="23">
        <v>0</v>
      </c>
      <c r="F77" s="23">
        <v>0</v>
      </c>
      <c r="G77" s="10" t="e">
        <f t="shared" si="1"/>
        <v>#DIV/0!</v>
      </c>
    </row>
    <row r="78" spans="1:8" ht="19.5" customHeight="1" x14ac:dyDescent="0.3">
      <c r="A78" s="37">
        <v>14</v>
      </c>
      <c r="B78" s="38" t="s">
        <v>37</v>
      </c>
      <c r="C78" s="2" t="s">
        <v>19</v>
      </c>
      <c r="D78" s="26">
        <v>83901.71</v>
      </c>
      <c r="E78" s="26">
        <v>83962.57</v>
      </c>
      <c r="F78" s="26">
        <v>83962.57</v>
      </c>
      <c r="G78" s="10">
        <f t="shared" ref="G78:G80" si="2">F78/ E78</f>
        <v>1</v>
      </c>
    </row>
    <row r="79" spans="1:8" ht="19.5" customHeight="1" x14ac:dyDescent="0.3">
      <c r="A79" s="37"/>
      <c r="B79" s="38"/>
      <c r="C79" s="2" t="s">
        <v>3</v>
      </c>
      <c r="D79" s="32">
        <v>83408.14</v>
      </c>
      <c r="E79" s="32">
        <v>83408.14</v>
      </c>
      <c r="F79" s="32">
        <v>83408.14</v>
      </c>
      <c r="G79" s="10">
        <f t="shared" si="2"/>
        <v>1</v>
      </c>
    </row>
    <row r="80" spans="1:8" ht="19.5" customHeight="1" x14ac:dyDescent="0.3">
      <c r="A80" s="37"/>
      <c r="B80" s="38"/>
      <c r="C80" s="2" t="s">
        <v>4</v>
      </c>
      <c r="D80" s="32">
        <v>493.57</v>
      </c>
      <c r="E80" s="32">
        <v>554.43299999999999</v>
      </c>
      <c r="F80" s="32">
        <v>554.43299999999999</v>
      </c>
      <c r="G80" s="10">
        <f t="shared" si="2"/>
        <v>1</v>
      </c>
    </row>
    <row r="81" spans="1:7" ht="19.5" customHeight="1" x14ac:dyDescent="0.3">
      <c r="A81" s="33"/>
      <c r="B81" s="34"/>
      <c r="C81" s="35"/>
      <c r="D81" s="31"/>
      <c r="E81" s="31"/>
      <c r="F81" s="31"/>
      <c r="G81" s="10"/>
    </row>
    <row r="82" spans="1:7" ht="21" customHeight="1" x14ac:dyDescent="0.3">
      <c r="A82" s="36" t="s">
        <v>25</v>
      </c>
      <c r="B82" s="36"/>
      <c r="C82" s="36"/>
      <c r="D82" s="36"/>
      <c r="E82" s="36"/>
    </row>
    <row r="83" spans="1:7" ht="20.25" customHeight="1" x14ac:dyDescent="0.3">
      <c r="A83" s="49" t="s">
        <v>26</v>
      </c>
      <c r="B83" s="49"/>
      <c r="C83" s="49"/>
      <c r="D83" s="49"/>
      <c r="E83" s="49"/>
      <c r="F83" s="49"/>
    </row>
    <row r="84" spans="1:7" ht="18.75" customHeight="1" x14ac:dyDescent="0.3">
      <c r="A84" s="49" t="s">
        <v>27</v>
      </c>
      <c r="B84" s="49"/>
      <c r="C84" s="49"/>
      <c r="D84" s="49"/>
      <c r="E84" s="49"/>
      <c r="F84" s="49"/>
    </row>
    <row r="85" spans="1:7" ht="18.75" customHeight="1" x14ac:dyDescent="0.3">
      <c r="A85" s="16"/>
      <c r="B85" s="16"/>
      <c r="C85" s="16"/>
      <c r="D85" s="16"/>
      <c r="E85" s="16"/>
      <c r="F85" s="16"/>
    </row>
    <row r="86" spans="1:7" ht="18.75" customHeight="1" x14ac:dyDescent="0.3">
      <c r="A86" s="16"/>
      <c r="B86" s="16"/>
      <c r="C86" s="16"/>
      <c r="D86" s="16"/>
      <c r="E86" s="16"/>
      <c r="F86" s="16"/>
    </row>
    <row r="89" spans="1:7" ht="59.25" customHeight="1" x14ac:dyDescent="0.3">
      <c r="A89" s="45" t="s">
        <v>32</v>
      </c>
      <c r="B89" s="45"/>
      <c r="F89" s="14" t="s">
        <v>33</v>
      </c>
    </row>
  </sheetData>
  <mergeCells count="35">
    <mergeCell ref="A89:B89"/>
    <mergeCell ref="B22:B27"/>
    <mergeCell ref="A83:F83"/>
    <mergeCell ref="A84:F84"/>
    <mergeCell ref="A22:A27"/>
    <mergeCell ref="A28:A32"/>
    <mergeCell ref="B28:B32"/>
    <mergeCell ref="A63:A67"/>
    <mergeCell ref="B63:B67"/>
    <mergeCell ref="A33:A37"/>
    <mergeCell ref="B33:B37"/>
    <mergeCell ref="A38:A42"/>
    <mergeCell ref="B38:B42"/>
    <mergeCell ref="A1:F1"/>
    <mergeCell ref="A12:A16"/>
    <mergeCell ref="B12:B16"/>
    <mergeCell ref="A17:A21"/>
    <mergeCell ref="B17:B21"/>
    <mergeCell ref="B6:B11"/>
    <mergeCell ref="A6:A11"/>
    <mergeCell ref="A2:F2"/>
    <mergeCell ref="A43:A47"/>
    <mergeCell ref="B43:B47"/>
    <mergeCell ref="A58:A62"/>
    <mergeCell ref="B58:B62"/>
    <mergeCell ref="A48:A52"/>
    <mergeCell ref="B48:B52"/>
    <mergeCell ref="A53:A57"/>
    <mergeCell ref="B53:B57"/>
    <mergeCell ref="A78:A80"/>
    <mergeCell ref="B78:B80"/>
    <mergeCell ref="A68:A72"/>
    <mergeCell ref="B68:B72"/>
    <mergeCell ref="A73:A77"/>
    <mergeCell ref="B73:B77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3" orientation="landscape" r:id="rId1"/>
  <rowBreaks count="3" manualBreakCount="3">
    <brk id="32" max="5" man="1"/>
    <brk id="62" max="5" man="1"/>
    <brk id="8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2019 18.03.</vt:lpstr>
      <vt:lpstr>'2019 18.03.'!Область_печати</vt:lpstr>
    </vt:vector>
  </TitlesOfParts>
  <Company>Administraciya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Olga</cp:lastModifiedBy>
  <cp:lastPrinted>2021-03-31T13:43:25Z</cp:lastPrinted>
  <dcterms:created xsi:type="dcterms:W3CDTF">2015-04-24T06:22:56Z</dcterms:created>
  <dcterms:modified xsi:type="dcterms:W3CDTF">2021-04-01T09:30:40Z</dcterms:modified>
</cp:coreProperties>
</file>